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wchapaorg-my.sharepoint.com/personal/markh_wchapa_org/Documents/Documents/Master forms/"/>
    </mc:Choice>
  </mc:AlternateContent>
  <xr:revisionPtr revIDLastSave="0" documentId="8_{DC3C068D-81B4-48E1-B184-63C5A7A8346C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HCV Calculator" sheetId="1" r:id="rId1"/>
    <sheet name="Payment Standards" sheetId="2" r:id="rId2"/>
    <sheet name="Utility Allowances" sheetId="3" r:id="rId3"/>
    <sheet name="Instructions" sheetId="4" r:id="rId4"/>
  </sheets>
  <calcPr calcId="181029"/>
</workbook>
</file>

<file path=xl/calcChain.xml><?xml version="1.0" encoding="utf-8"?>
<calcChain xmlns="http://schemas.openxmlformats.org/spreadsheetml/2006/main">
  <c r="D20" i="1" l="1"/>
  <c r="D19" i="1"/>
  <c r="D18" i="1"/>
  <c r="D17" i="1"/>
  <c r="D16" i="1"/>
  <c r="G15" i="1"/>
  <c r="D15" i="1"/>
  <c r="G14" i="1"/>
  <c r="D14" i="1"/>
  <c r="G13" i="1"/>
  <c r="D13" i="1"/>
  <c r="G12" i="1"/>
  <c r="D12" i="1"/>
  <c r="B7" i="1"/>
  <c r="B23" i="1" l="1"/>
  <c r="B24" i="1" s="1"/>
  <c r="B25" i="1"/>
</calcChain>
</file>

<file path=xl/sharedStrings.xml><?xml version="1.0" encoding="utf-8"?>
<sst xmlns="http://schemas.openxmlformats.org/spreadsheetml/2006/main" count="239" uniqueCount="127">
  <si>
    <t>WASHINGTON COUNTY HOUSING AUTHORITY</t>
  </si>
  <si>
    <t>HOUSING CHOICE VOUCHER CALCULATOR</t>
  </si>
  <si>
    <t>INPUT</t>
  </si>
  <si>
    <t>VALUE</t>
  </si>
  <si>
    <t>Voucher Size (0-5)</t>
  </si>
  <si>
    <t>Unit ZIP Code</t>
  </si>
  <si>
    <t>Payment Standard</t>
  </si>
  <si>
    <t>Utility Chart (A or B)</t>
  </si>
  <si>
    <t>A</t>
  </si>
  <si>
    <t>Contract Rent</t>
  </si>
  <si>
    <t>UTILITY / SERVICE</t>
  </si>
  <si>
    <t>SOURCE</t>
  </si>
  <si>
    <t>PAID BY</t>
  </si>
  <si>
    <t>ALLOWANCE</t>
  </si>
  <si>
    <t>Calculator Logic</t>
  </si>
  <si>
    <t>Result</t>
  </si>
  <si>
    <t>Heating</t>
  </si>
  <si>
    <t>Electric</t>
  </si>
  <si>
    <t>Tenant</t>
  </si>
  <si>
    <t>Bedroom Size</t>
  </si>
  <si>
    <t>Cooking</t>
  </si>
  <si>
    <t>Utility Chart</t>
  </si>
  <si>
    <t>Other Electric</t>
  </si>
  <si>
    <t>N/A</t>
  </si>
  <si>
    <t>Tenant-Paid Utilities</t>
  </si>
  <si>
    <t>Water Heating</t>
  </si>
  <si>
    <t>Owner-Paid Utilities</t>
  </si>
  <si>
    <t>Water</t>
  </si>
  <si>
    <t>Sewage</t>
  </si>
  <si>
    <t>How Allowance Is Determined</t>
  </si>
  <si>
    <t>Trash</t>
  </si>
  <si>
    <t>D12:D20</t>
  </si>
  <si>
    <t>B5 + B8 + A:C</t>
  </si>
  <si>
    <t>Range</t>
  </si>
  <si>
    <t>Owner Paid</t>
  </si>
  <si>
    <t>$0 allowance</t>
  </si>
  <si>
    <t>Refrigerator</t>
  </si>
  <si>
    <t>RESULT</t>
  </si>
  <si>
    <t>AMOUNT</t>
  </si>
  <si>
    <t>Total Utility Allowance</t>
  </si>
  <si>
    <t>Gross Rent</t>
  </si>
  <si>
    <t>Over / (Under) Payment Standard</t>
  </si>
  <si>
    <t>ZIP Code</t>
  </si>
  <si>
    <t>City</t>
  </si>
  <si>
    <t>Atlasburg</t>
  </si>
  <si>
    <t>Belle Vernon</t>
  </si>
  <si>
    <t>Bridgeville</t>
  </si>
  <si>
    <t>Bulger</t>
  </si>
  <si>
    <t>Burgettstown</t>
  </si>
  <si>
    <t>Clinton</t>
  </si>
  <si>
    <t>Donora</t>
  </si>
  <si>
    <t>Elrama</t>
  </si>
  <si>
    <t>Joffre</t>
  </si>
  <si>
    <t>Langeloth</t>
  </si>
  <si>
    <t>Lawrence</t>
  </si>
  <si>
    <t>Mc Donald</t>
  </si>
  <si>
    <t>Midway</t>
  </si>
  <si>
    <t>Monongahela</t>
  </si>
  <si>
    <t>New Eagle</t>
  </si>
  <si>
    <t>Upper St Clair</t>
  </si>
  <si>
    <t>Washington</t>
  </si>
  <si>
    <t>Amity</t>
  </si>
  <si>
    <t>Avella</t>
  </si>
  <si>
    <t>Beallsville</t>
  </si>
  <si>
    <t>Bentleyville</t>
  </si>
  <si>
    <t>Canonsburg</t>
  </si>
  <si>
    <t>Cecil</t>
  </si>
  <si>
    <t>Claysville</t>
  </si>
  <si>
    <t>Cokeburg</t>
  </si>
  <si>
    <t>Prosperity</t>
  </si>
  <si>
    <t>Eighty Four</t>
  </si>
  <si>
    <t>Ellsworth</t>
  </si>
  <si>
    <t>Finleyville</t>
  </si>
  <si>
    <t>Fredericktown</t>
  </si>
  <si>
    <t>Gastonville</t>
  </si>
  <si>
    <t>Hendersonville</t>
  </si>
  <si>
    <t>Hickory</t>
  </si>
  <si>
    <t>Houston</t>
  </si>
  <si>
    <t>Marianna</t>
  </si>
  <si>
    <t>Meadow Lands</t>
  </si>
  <si>
    <t>Millsboro</t>
  </si>
  <si>
    <t>Muse</t>
  </si>
  <si>
    <t>Scenery Hill</t>
  </si>
  <si>
    <t>Southview</t>
  </si>
  <si>
    <t>Strabane</t>
  </si>
  <si>
    <t>Taylorstown</t>
  </si>
  <si>
    <t>Van Voorhis</t>
  </si>
  <si>
    <t>Venetia</t>
  </si>
  <si>
    <t>Vestaburg</t>
  </si>
  <si>
    <t>Waynesburg</t>
  </si>
  <si>
    <t>West Alexander</t>
  </si>
  <si>
    <t>West Finley</t>
  </si>
  <si>
    <t>Westland</t>
  </si>
  <si>
    <t>West Middletown</t>
  </si>
  <si>
    <t>Allenport</t>
  </si>
  <si>
    <t>W. Brownsville</t>
  </si>
  <si>
    <t>California</t>
  </si>
  <si>
    <t>Coal Center</t>
  </si>
  <si>
    <t>Daisytown</t>
  </si>
  <si>
    <t>Denbo</t>
  </si>
  <si>
    <t>Dunlevy</t>
  </si>
  <si>
    <t>Elco</t>
  </si>
  <si>
    <t>Roscoe</t>
  </si>
  <si>
    <t>Stockdale</t>
  </si>
  <si>
    <t>Chart</t>
  </si>
  <si>
    <t>Service</t>
  </si>
  <si>
    <t>Source</t>
  </si>
  <si>
    <t>Natural Gas</t>
  </si>
  <si>
    <t>Bottled Gas</t>
  </si>
  <si>
    <t>Oil</t>
  </si>
  <si>
    <t>B</t>
  </si>
  <si>
    <t>HCV Calculator Instructions</t>
  </si>
  <si>
    <t>1</t>
  </si>
  <si>
    <t>Type the voucher size in HCV Calculator!B5.</t>
  </si>
  <si>
    <t>2</t>
  </si>
  <si>
    <t>Type any ZIP Code listed on Payment Standards in HCV Calculator!B6.</t>
  </si>
  <si>
    <t>3</t>
  </si>
  <si>
    <t>Type A or B in HCV Calculator!B8.</t>
  </si>
  <si>
    <t>4</t>
  </si>
  <si>
    <t>Type the requested contract rent in HCV Calculator!B9.</t>
  </si>
  <si>
    <t>5</t>
  </si>
  <si>
    <t>Change utility source or responsibility directly in rows 12-20.</t>
  </si>
  <si>
    <t>6</t>
  </si>
  <si>
    <t>Calculated cells update automatically in Excel.</t>
  </si>
  <si>
    <t>Important</t>
  </si>
  <si>
    <t>This workbook has no merged input cells, no shapes, no dropdowns, and no sheet protection.</t>
  </si>
  <si>
    <t>Owner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</si>
</sst>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"/>
  </numFmts>
  <fonts count="5">
    <font>
      <sz val="11"/>
      <name val="Carlito"/>
    </font>
    <font>
      <b/>
      <sz val="16"/>
      <color rgb="FFFFFFFF"/>
      <name val="Carlito"/>
    </font>
    <font>
      <b/>
      <sz val="13"/>
      <color rgb="FFFFFFFF"/>
      <name val="Carlito"/>
    </font>
    <font>
      <b/>
      <sz val="11"/>
      <color rgb="FFFFFFFF"/>
      <name val="Carlito"/>
    </font>
    <font>
      <b/>
      <sz val="11"/>
      <name val="Carlito"/>
    </font>
  </fonts>
  <fills count="11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5B9BD5"/>
      </patternFill>
    </fill>
    <fill>
      <patternFill patternType="solid">
        <fgColor rgb="FFD9EAF7"/>
      </patternFill>
    </fill>
    <fill>
      <patternFill patternType="solid">
        <fgColor rgb="FFFFF2CC"/>
      </patternFill>
    </fill>
    <fill>
      <patternFill patternType="solid">
        <fgColor rgb="FFE2F0D9"/>
      </patternFill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E2F0D9"/>
      </patternFill>
    </fill>
    <fill>
      <patternFill patternType="solid">
        <fgColor rgb="FF5B9BD5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0" xfId="0" applyFont="1" applyFill="1"/>
    <xf numFmtId="0" fontId="4" fillId="4" borderId="0" xfId="0" applyFont="1" applyFill="1"/>
    <xf numFmtId="0" fontId="4" fillId="4" borderId="1" xfId="0" applyFont="1" applyFill="1" applyBorder="1"/>
    <xf numFmtId="0" fontId="4" fillId="4" borderId="2" xfId="0" applyFont="1" applyFill="1" applyBorder="1"/>
    <xf numFmtId="0" fontId="4" fillId="4" borderId="3" xfId="0" applyFont="1" applyFill="1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5" borderId="5" xfId="0" applyFill="1" applyBorder="1"/>
    <xf numFmtId="0" fontId="0" fillId="5" borderId="0" xfId="0" applyFill="1"/>
    <xf numFmtId="0" fontId="0" fillId="5" borderId="10" xfId="0" applyFill="1" applyBorder="1"/>
    <xf numFmtId="164" fontId="0" fillId="6" borderId="2" xfId="0" applyNumberFormat="1" applyFill="1" applyBorder="1"/>
    <xf numFmtId="164" fontId="0" fillId="5" borderId="2" xfId="0" applyNumberFormat="1" applyFill="1" applyBorder="1"/>
    <xf numFmtId="164" fontId="0" fillId="5" borderId="3" xfId="0" applyNumberFormat="1" applyFill="1" applyBorder="1"/>
    <xf numFmtId="164" fontId="0" fillId="6" borderId="6" xfId="0" applyNumberFormat="1" applyFill="1" applyBorder="1"/>
    <xf numFmtId="164" fontId="0" fillId="6" borderId="8" xfId="0" applyNumberFormat="1" applyFill="1" applyBorder="1"/>
    <xf numFmtId="164" fontId="0" fillId="6" borderId="11" xfId="0" applyNumberFormat="1" applyFill="1" applyBorder="1"/>
    <xf numFmtId="164" fontId="4" fillId="6" borderId="0" xfId="0" applyNumberFormat="1" applyFont="1" applyFill="1"/>
    <xf numFmtId="1" fontId="0" fillId="5" borderId="1" xfId="0" applyNumberFormat="1" applyFill="1" applyBorder="1"/>
    <xf numFmtId="1" fontId="0" fillId="5" borderId="2" xfId="0" applyNumberFormat="1" applyFill="1" applyBorder="1"/>
    <xf numFmtId="164" fontId="0" fillId="0" borderId="0" xfId="0" applyNumberFormat="1"/>
    <xf numFmtId="0" fontId="3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3" fillId="7" borderId="0" xfId="0" applyFont="1" applyFill="1"/>
    <xf numFmtId="0" fontId="4" fillId="8" borderId="0" xfId="0" applyFont="1" applyFill="1"/>
    <xf numFmtId="0" fontId="0" fillId="9" borderId="0" xfId="0" applyFill="1"/>
    <xf numFmtId="0" fontId="3" fillId="10" borderId="0" xfId="0" applyFont="1" applyFill="1"/>
    <xf numFmtId="0" fontId="2" fillId="3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workbookViewId="0">
      <selection activeCell="B24" sqref="B24"/>
    </sheetView>
  </sheetViews>
  <sheetFormatPr defaultRowHeight="13.6"/>
  <cols>
    <col min="1" max="1" width="30" customWidth="1"/>
    <col min="2" max="2" width="18" customWidth="1"/>
    <col min="3" max="4" width="16" customWidth="1"/>
    <col min="6" max="6" width="23" customWidth="1"/>
    <col min="7" max="7" width="14" customWidth="1"/>
  </cols>
  <sheetData>
    <row r="1" spans="1:7" ht="21.1">
      <c r="A1" s="29" t="s">
        <v>0</v>
      </c>
      <c r="B1" s="29"/>
      <c r="C1" s="29"/>
      <c r="D1" s="29"/>
      <c r="E1" s="29"/>
      <c r="F1" s="29"/>
      <c r="G1" s="29"/>
    </row>
    <row r="2" spans="1:7" ht="16.3">
      <c r="A2" s="28" t="s">
        <v>1</v>
      </c>
      <c r="B2" s="28"/>
      <c r="C2" s="28"/>
      <c r="D2" s="28"/>
      <c r="E2" s="28"/>
      <c r="F2" s="28"/>
      <c r="G2" s="28"/>
    </row>
    <row r="4" spans="1:7" ht="14.3">
      <c r="A4" s="1" t="s">
        <v>2</v>
      </c>
      <c r="B4" s="1" t="s">
        <v>3</v>
      </c>
    </row>
    <row r="5" spans="1:7" ht="14.3">
      <c r="A5" s="3" t="s">
        <v>4</v>
      </c>
      <c r="B5" s="19">
        <v>1</v>
      </c>
    </row>
    <row r="6" spans="1:7" ht="14.3">
      <c r="A6" s="4" t="s">
        <v>5</v>
      </c>
      <c r="B6" s="20">
        <v>15317</v>
      </c>
    </row>
    <row r="7" spans="1:7" ht="14.3">
      <c r="A7" s="4" t="s">
        <v>6</v>
      </c>
      <c r="B7" s="12">
        <f>IFERROR(ROUND(INDEX('Payment Standards'!$C$2:$H$61,MATCH(VALUE(B6),'Payment Standards'!$A$2:$A$61,0),MATCH(VALUE(B5),'Payment Standards'!$C$1:$H$1,0)),0),"ZIP/BR NOT FOUND")</f>
        <v>1258</v>
      </c>
    </row>
    <row r="8" spans="1:7" ht="14.3">
      <c r="A8" s="4" t="s">
        <v>7</v>
      </c>
      <c r="B8" s="13" t="s">
        <v>8</v>
      </c>
    </row>
    <row r="9" spans="1:7" ht="14.3">
      <c r="A9" s="5" t="s">
        <v>9</v>
      </c>
      <c r="B9" s="14">
        <v>725</v>
      </c>
    </row>
    <row r="11" spans="1:7" ht="14.3">
      <c r="A11" s="1" t="s">
        <v>10</v>
      </c>
      <c r="B11" s="1" t="s">
        <v>11</v>
      </c>
      <c r="C11" s="1" t="s">
        <v>12</v>
      </c>
      <c r="D11" s="1" t="s">
        <v>13</v>
      </c>
      <c r="F11" s="24" t="s">
        <v>14</v>
      </c>
      <c r="G11" s="24" t="s">
        <v>15</v>
      </c>
    </row>
    <row r="12" spans="1:7" ht="14.3">
      <c r="A12" s="6" t="s">
        <v>16</v>
      </c>
      <c r="B12" s="9" t="s">
        <v>109</v>
      </c>
      <c r="C12" s="9" t="s">
        <v>18</v>
      </c>
      <c r="D12" s="15">
        <f>IF(C12&lt;&gt;"Tenant",0,IFERROR(CHOOSE($B$5+1,SUMIFS('Utility Allowances'!$D$2:$D$35,'Utility Allowances'!$A$2:$A$35,$B$8,'Utility Allowances'!$B$2:$B$35,A12,'Utility Allowances'!$C$2:$C$35,B12),SUMIFS('Utility Allowances'!$E$2:$E$35,'Utility Allowances'!$A$2:$A$35,$B$8,'Utility Allowances'!$B$2:$B$35,A12,'Utility Allowances'!$C$2:$C$35,B12),SUMIFS('Utility Allowances'!$F$2:$F$35,'Utility Allowances'!$A$2:$A$35,$B$8,'Utility Allowances'!$B$2:$B$35,A12,'Utility Allowances'!$C$2:$C$35,B12),SUMIFS('Utility Allowances'!$G$2:$G$35,'Utility Allowances'!$A$2:$A$35,$B$8,'Utility Allowances'!$B$2:$B$35,A12,'Utility Allowances'!$C$2:$C$35,B12),SUMIFS('Utility Allowances'!$H$2:$H$35,'Utility Allowances'!$A$2:$A$35,$B$8,'Utility Allowances'!$B$2:$B$35,A12,'Utility Allowances'!$C$2:$C$35,B12),SUMIFS('Utility Allowances'!$I$2:$I$35,'Utility Allowances'!$A$2:$A$35,$B$8,'Utility Allowances'!$B$2:$B$35,A12,'Utility Allowances'!$C$2:$C$35,B12)),0))</f>
        <v>75</v>
      </c>
      <c r="F12" s="25" t="s">
        <v>19</v>
      </c>
      <c r="G12" s="26">
        <f>B5</f>
        <v>1</v>
      </c>
    </row>
    <row r="13" spans="1:7" ht="14.3">
      <c r="A13" s="7" t="s">
        <v>20</v>
      </c>
      <c r="B13" s="10" t="s">
        <v>17</v>
      </c>
      <c r="C13" s="10" t="s">
        <v>18</v>
      </c>
      <c r="D13" s="16">
        <f>IF(C13&lt;&gt;"Tenant",0,IFERROR(CHOOSE($B$5+1,SUMIFS('Utility Allowances'!$D$2:$D$35,'Utility Allowances'!$A$2:$A$35,$B$8,'Utility Allowances'!$B$2:$B$35,A13,'Utility Allowances'!$C$2:$C$35,B13),SUMIFS('Utility Allowances'!$E$2:$E$35,'Utility Allowances'!$A$2:$A$35,$B$8,'Utility Allowances'!$B$2:$B$35,A13,'Utility Allowances'!$C$2:$C$35,B13),SUMIFS('Utility Allowances'!$F$2:$F$35,'Utility Allowances'!$A$2:$A$35,$B$8,'Utility Allowances'!$B$2:$B$35,A13,'Utility Allowances'!$C$2:$C$35,B13),SUMIFS('Utility Allowances'!$G$2:$G$35,'Utility Allowances'!$A$2:$A$35,$B$8,'Utility Allowances'!$B$2:$B$35,A13,'Utility Allowances'!$C$2:$C$35,B13),SUMIFS('Utility Allowances'!$H$2:$H$35,'Utility Allowances'!$A$2:$A$35,$B$8,'Utility Allowances'!$B$2:$B$35,A13,'Utility Allowances'!$C$2:$C$35,B13),SUMIFS('Utility Allowances'!$I$2:$I$35,'Utility Allowances'!$A$2:$A$35,$B$8,'Utility Allowances'!$B$2:$B$35,A13,'Utility Allowances'!$C$2:$C$35,B13)),0))</f>
        <v>8</v>
      </c>
      <c r="F13" s="25" t="s">
        <v>21</v>
      </c>
      <c r="G13" s="26" t="str">
        <f>B8</f>
        <v>A</v>
      </c>
    </row>
    <row r="14" spans="1:7" ht="14.3">
      <c r="A14" s="7" t="s">
        <v>22</v>
      </c>
      <c r="B14" s="10" t="s">
        <v>23</v>
      </c>
      <c r="C14" s="10" t="s">
        <v>18</v>
      </c>
      <c r="D14" s="16">
        <f>IF(C14&lt;&gt;"Tenant",0,IFERROR(CHOOSE($B$5+1,SUMIFS('Utility Allowances'!$D$2:$D$35,'Utility Allowances'!$A$2:$A$35,$B$8,'Utility Allowances'!$B$2:$B$35,A14,'Utility Allowances'!$C$2:$C$35,B14),SUMIFS('Utility Allowances'!$E$2:$E$35,'Utility Allowances'!$A$2:$A$35,$B$8,'Utility Allowances'!$B$2:$B$35,A14,'Utility Allowances'!$C$2:$C$35,B14),SUMIFS('Utility Allowances'!$F$2:$F$35,'Utility Allowances'!$A$2:$A$35,$B$8,'Utility Allowances'!$B$2:$B$35,A14,'Utility Allowances'!$C$2:$C$35,B14),SUMIFS('Utility Allowances'!$G$2:$G$35,'Utility Allowances'!$A$2:$A$35,$B$8,'Utility Allowances'!$B$2:$B$35,A14,'Utility Allowances'!$C$2:$C$35,B14),SUMIFS('Utility Allowances'!$H$2:$H$35,'Utility Allowances'!$A$2:$A$35,$B$8,'Utility Allowances'!$B$2:$B$35,A14,'Utility Allowances'!$C$2:$C$35,B14),SUMIFS('Utility Allowances'!$I$2:$I$35,'Utility Allowances'!$A$2:$A$35,$B$8,'Utility Allowances'!$B$2:$B$35,A14,'Utility Allowances'!$C$2:$C$35,B14)),0))</f>
        <v>29</v>
      </c>
      <c r="F14" s="25" t="s">
        <v>24</v>
      </c>
      <c r="G14" s="26">
        <f>COUNTIF(C12:C20,"Tenant")</f>
        <v>8</v>
      </c>
    </row>
    <row r="15" spans="1:7" ht="14.3">
      <c r="A15" s="7" t="s">
        <v>25</v>
      </c>
      <c r="B15" s="10" t="s">
        <v>17</v>
      </c>
      <c r="C15" s="10" t="s">
        <v>18</v>
      </c>
      <c r="D15" s="16">
        <f>IF(C15&lt;&gt;"Tenant",0,IFERROR(CHOOSE($B$5+1,SUMIFS('Utility Allowances'!$D$2:$D$35,'Utility Allowances'!$A$2:$A$35,$B$8,'Utility Allowances'!$B$2:$B$35,A15,'Utility Allowances'!$C$2:$C$35,B15),SUMIFS('Utility Allowances'!$E$2:$E$35,'Utility Allowances'!$A$2:$A$35,$B$8,'Utility Allowances'!$B$2:$B$35,A15,'Utility Allowances'!$C$2:$C$35,B15),SUMIFS('Utility Allowances'!$F$2:$F$35,'Utility Allowances'!$A$2:$A$35,$B$8,'Utility Allowances'!$B$2:$B$35,A15,'Utility Allowances'!$C$2:$C$35,B15),SUMIFS('Utility Allowances'!$G$2:$G$35,'Utility Allowances'!$A$2:$A$35,$B$8,'Utility Allowances'!$B$2:$B$35,A15,'Utility Allowances'!$C$2:$C$35,B15),SUMIFS('Utility Allowances'!$H$2:$H$35,'Utility Allowances'!$A$2:$A$35,$B$8,'Utility Allowances'!$B$2:$B$35,A15,'Utility Allowances'!$C$2:$C$35,B15),SUMIFS('Utility Allowances'!$I$2:$I$35,'Utility Allowances'!$A$2:$A$35,$B$8,'Utility Allowances'!$B$2:$B$35,A15,'Utility Allowances'!$C$2:$C$35,B15)),0))</f>
        <v>20</v>
      </c>
      <c r="F15" s="25" t="s">
        <v>26</v>
      </c>
      <c r="G15" s="26">
        <f>COUNTIF(C12:C20,"Owner")</f>
        <v>1</v>
      </c>
    </row>
    <row r="16" spans="1:7">
      <c r="A16" s="7" t="s">
        <v>27</v>
      </c>
      <c r="B16" s="10" t="s">
        <v>23</v>
      </c>
      <c r="C16" s="10" t="s">
        <v>18</v>
      </c>
      <c r="D16" s="16">
        <f>IF(C16&lt;&gt;"Tenant",0,IFERROR(CHOOSE($B$5+1,SUMIFS('Utility Allowances'!$D$2:$D$35,'Utility Allowances'!$A$2:$A$35,$B$8,'Utility Allowances'!$B$2:$B$35,A16,'Utility Allowances'!$C$2:$C$35,B16),SUMIFS('Utility Allowances'!$E$2:$E$35,'Utility Allowances'!$A$2:$A$35,$B$8,'Utility Allowances'!$B$2:$B$35,A16,'Utility Allowances'!$C$2:$C$35,B16),SUMIFS('Utility Allowances'!$F$2:$F$35,'Utility Allowances'!$A$2:$A$35,$B$8,'Utility Allowances'!$B$2:$B$35,A16,'Utility Allowances'!$C$2:$C$35,B16),SUMIFS('Utility Allowances'!$G$2:$G$35,'Utility Allowances'!$A$2:$A$35,$B$8,'Utility Allowances'!$B$2:$B$35,A16,'Utility Allowances'!$C$2:$C$35,B16),SUMIFS('Utility Allowances'!$H$2:$H$35,'Utility Allowances'!$A$2:$A$35,$B$8,'Utility Allowances'!$B$2:$B$35,A16,'Utility Allowances'!$C$2:$C$35,B16),SUMIFS('Utility Allowances'!$I$2:$I$35,'Utility Allowances'!$A$2:$A$35,$B$8,'Utility Allowances'!$B$2:$B$35,A16,'Utility Allowances'!$C$2:$C$35,B16)),0))</f>
        <v>89</v>
      </c>
    </row>
    <row r="17" spans="1:7" ht="14.3">
      <c r="A17" s="7" t="s">
        <v>28</v>
      </c>
      <c r="B17" s="10" t="s">
        <v>23</v>
      </c>
      <c r="C17" s="10" t="s">
        <v>18</v>
      </c>
      <c r="D17" s="16">
        <f>IF(C17&lt;&gt;"Tenant",0,IFERROR(CHOOSE($B$5+1,SUMIFS('Utility Allowances'!$D$2:$D$35,'Utility Allowances'!$A$2:$A$35,$B$8,'Utility Allowances'!$B$2:$B$35,A17,'Utility Allowances'!$C$2:$C$35,B17),SUMIFS('Utility Allowances'!$E$2:$E$35,'Utility Allowances'!$A$2:$A$35,$B$8,'Utility Allowances'!$B$2:$B$35,A17,'Utility Allowances'!$C$2:$C$35,B17),SUMIFS('Utility Allowances'!$F$2:$F$35,'Utility Allowances'!$A$2:$A$35,$B$8,'Utility Allowances'!$B$2:$B$35,A17,'Utility Allowances'!$C$2:$C$35,B17),SUMIFS('Utility Allowances'!$G$2:$G$35,'Utility Allowances'!$A$2:$A$35,$B$8,'Utility Allowances'!$B$2:$B$35,A17,'Utility Allowances'!$C$2:$C$35,B17),SUMIFS('Utility Allowances'!$H$2:$H$35,'Utility Allowances'!$A$2:$A$35,$B$8,'Utility Allowances'!$B$2:$B$35,A17,'Utility Allowances'!$C$2:$C$35,B17),SUMIFS('Utility Allowances'!$I$2:$I$35,'Utility Allowances'!$A$2:$A$35,$B$8,'Utility Allowances'!$B$2:$B$35,A17,'Utility Allowances'!$C$2:$C$35,B17)),0))</f>
        <v>51</v>
      </c>
      <c r="F17" s="27" t="s">
        <v>29</v>
      </c>
      <c r="G17" s="27"/>
    </row>
    <row r="18" spans="1:7" ht="14.3">
      <c r="A18" s="7" t="s">
        <v>30</v>
      </c>
      <c r="B18" s="10" t="s">
        <v>23</v>
      </c>
      <c r="C18" s="10" t="s">
        <v>18</v>
      </c>
      <c r="D18" s="16">
        <f>IF(C18&lt;&gt;"Tenant",0,IFERROR(CHOOSE($B$5+1,SUMIFS('Utility Allowances'!$D$2:$D$35,'Utility Allowances'!$A$2:$A$35,$B$8,'Utility Allowances'!$B$2:$B$35,A18,'Utility Allowances'!$C$2:$C$35,B18),SUMIFS('Utility Allowances'!$E$2:$E$35,'Utility Allowances'!$A$2:$A$35,$B$8,'Utility Allowances'!$B$2:$B$35,A18,'Utility Allowances'!$C$2:$C$35,B18),SUMIFS('Utility Allowances'!$F$2:$F$35,'Utility Allowances'!$A$2:$A$35,$B$8,'Utility Allowances'!$B$2:$B$35,A18,'Utility Allowances'!$C$2:$C$35,B18),SUMIFS('Utility Allowances'!$G$2:$G$35,'Utility Allowances'!$A$2:$A$35,$B$8,'Utility Allowances'!$B$2:$B$35,A18,'Utility Allowances'!$C$2:$C$35,B18),SUMIFS('Utility Allowances'!$H$2:$H$35,'Utility Allowances'!$A$2:$A$35,$B$8,'Utility Allowances'!$B$2:$B$35,A18,'Utility Allowances'!$C$2:$C$35,B18),SUMIFS('Utility Allowances'!$I$2:$I$35,'Utility Allowances'!$A$2:$A$35,$B$8,'Utility Allowances'!$B$2:$B$35,A18,'Utility Allowances'!$C$2:$C$35,B18)),0))</f>
        <v>28</v>
      </c>
      <c r="F18" s="25" t="s">
        <v>31</v>
      </c>
      <c r="G18" s="26" t="s">
        <v>32</v>
      </c>
    </row>
    <row r="19" spans="1:7" ht="14.3">
      <c r="A19" s="7" t="s">
        <v>33</v>
      </c>
      <c r="B19" s="10" t="s">
        <v>23</v>
      </c>
      <c r="C19" s="10" t="s">
        <v>126</v>
      </c>
      <c r="D19" s="16">
        <f>IF(C19&lt;&gt;"Tenant",0,IFERROR(CHOOSE($B$5+1,SUMIFS('Utility Allowances'!$D$2:$D$35,'Utility Allowances'!$A$2:$A$35,$B$8,'Utility Allowances'!$B$2:$B$35,A19,'Utility Allowances'!$C$2:$C$35,B19),SUMIFS('Utility Allowances'!$E$2:$E$35,'Utility Allowances'!$A$2:$A$35,$B$8,'Utility Allowances'!$B$2:$B$35,A19,'Utility Allowances'!$C$2:$C$35,B19),SUMIFS('Utility Allowances'!$F$2:$F$35,'Utility Allowances'!$A$2:$A$35,$B$8,'Utility Allowances'!$B$2:$B$35,A19,'Utility Allowances'!$C$2:$C$35,B19),SUMIFS('Utility Allowances'!$G$2:$G$35,'Utility Allowances'!$A$2:$A$35,$B$8,'Utility Allowances'!$B$2:$B$35,A19,'Utility Allowances'!$C$2:$C$35,B19),SUMIFS('Utility Allowances'!$H$2:$H$35,'Utility Allowances'!$A$2:$A$35,$B$8,'Utility Allowances'!$B$2:$B$35,A19,'Utility Allowances'!$C$2:$C$35,B19),SUMIFS('Utility Allowances'!$I$2:$I$35,'Utility Allowances'!$A$2:$A$35,$B$8,'Utility Allowances'!$B$2:$B$35,A19,'Utility Allowances'!$C$2:$C$35,B19)),0))</f>
        <v>0</v>
      </c>
      <c r="F19" s="25" t="s">
        <v>34</v>
      </c>
      <c r="G19" s="26" t="s">
        <v>35</v>
      </c>
    </row>
    <row r="20" spans="1:7">
      <c r="A20" s="8" t="s">
        <v>36</v>
      </c>
      <c r="B20" s="11" t="s">
        <v>23</v>
      </c>
      <c r="C20" s="11" t="s">
        <v>18</v>
      </c>
      <c r="D20" s="17">
        <f>IF(C20&lt;&gt;"Tenant",0,IFERROR(CHOOSE($B$5+1,SUMIFS('Utility Allowances'!$D$2:$D$35,'Utility Allowances'!$A$2:$A$35,$B$8,'Utility Allowances'!$B$2:$B$35,A20,'Utility Allowances'!$C$2:$C$35,B20),SUMIFS('Utility Allowances'!$E$2:$E$35,'Utility Allowances'!$A$2:$A$35,$B$8,'Utility Allowances'!$B$2:$B$35,A20,'Utility Allowances'!$C$2:$C$35,B20),SUMIFS('Utility Allowances'!$F$2:$F$35,'Utility Allowances'!$A$2:$A$35,$B$8,'Utility Allowances'!$B$2:$B$35,A20,'Utility Allowances'!$C$2:$C$35,B20),SUMIFS('Utility Allowances'!$G$2:$G$35,'Utility Allowances'!$A$2:$A$35,$B$8,'Utility Allowances'!$B$2:$B$35,A20,'Utility Allowances'!$C$2:$C$35,B20),SUMIFS('Utility Allowances'!$H$2:$H$35,'Utility Allowances'!$A$2:$A$35,$B$8,'Utility Allowances'!$B$2:$B$35,A20,'Utility Allowances'!$C$2:$C$35,B20),SUMIFS('Utility Allowances'!$I$2:$I$35,'Utility Allowances'!$A$2:$A$35,$B$8,'Utility Allowances'!$B$2:$B$35,A20,'Utility Allowances'!$C$2:$C$35,B20)),0))</f>
        <v>12</v>
      </c>
    </row>
    <row r="22" spans="1:7" ht="14.3">
      <c r="A22" s="1" t="s">
        <v>37</v>
      </c>
      <c r="B22" s="1" t="s">
        <v>38</v>
      </c>
    </row>
    <row r="23" spans="1:7" ht="14.3">
      <c r="A23" s="2" t="s">
        <v>39</v>
      </c>
      <c r="B23" s="18">
        <f>SUM(D12:D20)</f>
        <v>312</v>
      </c>
    </row>
    <row r="24" spans="1:7" ht="14.3">
      <c r="A24" s="2" t="s">
        <v>40</v>
      </c>
      <c r="B24" s="18">
        <f>B9+B23</f>
        <v>1037</v>
      </c>
    </row>
    <row r="25" spans="1:7" ht="14.3">
      <c r="A25" s="2" t="s">
        <v>41</v>
      </c>
      <c r="B25" s="18">
        <f>IF(ISNUMBER(B7),B24-B7,"")</f>
        <v>-221</v>
      </c>
    </row>
  </sheetData>
  <mergeCells count="2">
    <mergeCell ref="A1:G1"/>
    <mergeCell ref="A2:G2"/>
  </mergeCells>
  <dataValidations count="4">
    <dataValidation type="list" sqref="B5" xr:uid="{00000000-0002-0000-0000-000000000000}">
      <formula1>"0,1,2,3,4,5"</formula1>
    </dataValidation>
    <dataValidation type="list" sqref="B8" xr:uid="{00000000-0002-0000-0000-000001000000}">
      <formula1>"A,B"</formula1>
    </dataValidation>
    <dataValidation type="list" sqref="B12:B20" xr:uid="{00000000-0002-0000-0000-000002000000}">
      <formula1>"Natural Gas,Bottled Gas,Oil,Electric,N/A"</formula1>
    </dataValidation>
    <dataValidation type="list" sqref="C12:C20" xr:uid="{00000000-0002-0000-0000-000003000000}">
      <formula1>"Tenant,Owner"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RowHeight="13.6"/>
  <cols>
    <col min="1" max="1" width="12" customWidth="1"/>
    <col min="2" max="2" width="20" customWidth="1"/>
    <col min="3" max="8" width="12" customWidth="1"/>
  </cols>
  <sheetData>
    <row r="1" spans="1:8" ht="14.3">
      <c r="A1" s="1" t="s">
        <v>42</v>
      </c>
      <c r="B1" s="1" t="s">
        <v>43</v>
      </c>
      <c r="C1" s="1">
        <v>0</v>
      </c>
      <c r="D1" s="1">
        <v>1</v>
      </c>
      <c r="E1" s="1">
        <v>2</v>
      </c>
      <c r="F1" s="1">
        <v>3</v>
      </c>
      <c r="G1" s="1">
        <v>4</v>
      </c>
      <c r="H1" s="1">
        <v>5</v>
      </c>
    </row>
    <row r="2" spans="1:8">
      <c r="A2">
        <v>15004</v>
      </c>
      <c r="B2" t="s">
        <v>44</v>
      </c>
      <c r="C2" s="21">
        <v>894.4</v>
      </c>
      <c r="D2" s="21">
        <v>967.2</v>
      </c>
      <c r="E2" s="21">
        <v>1164.8</v>
      </c>
      <c r="F2" s="21">
        <v>1487.2</v>
      </c>
      <c r="G2" s="21">
        <v>1601.6</v>
      </c>
      <c r="H2" s="21">
        <v>1649.6479999999999</v>
      </c>
    </row>
    <row r="3" spans="1:8">
      <c r="A3">
        <v>15012</v>
      </c>
      <c r="B3" t="s">
        <v>45</v>
      </c>
      <c r="C3" s="21">
        <v>873.6</v>
      </c>
      <c r="D3" s="21">
        <v>936</v>
      </c>
      <c r="E3" s="21">
        <v>1133.5999999999999</v>
      </c>
      <c r="F3" s="21">
        <v>1445.6</v>
      </c>
      <c r="G3" s="21">
        <v>1560</v>
      </c>
      <c r="H3" s="21">
        <v>1606.8</v>
      </c>
    </row>
    <row r="4" spans="1:8">
      <c r="A4">
        <v>15017</v>
      </c>
      <c r="B4" t="s">
        <v>46</v>
      </c>
      <c r="C4" s="21">
        <v>1040</v>
      </c>
      <c r="D4" s="21">
        <v>1123.2</v>
      </c>
      <c r="E4" s="21">
        <v>1352</v>
      </c>
      <c r="F4" s="21">
        <v>1726.4</v>
      </c>
      <c r="G4" s="21">
        <v>1861.6</v>
      </c>
      <c r="H4" s="21">
        <v>1917.4480000000001</v>
      </c>
    </row>
    <row r="5" spans="1:8">
      <c r="A5">
        <v>15019</v>
      </c>
      <c r="B5" t="s">
        <v>47</v>
      </c>
      <c r="C5" s="21">
        <v>790.4</v>
      </c>
      <c r="D5" s="21">
        <v>852.8</v>
      </c>
      <c r="E5" s="21">
        <v>1029.5999999999999</v>
      </c>
      <c r="F5" s="21">
        <v>1320.8</v>
      </c>
      <c r="G5" s="21">
        <v>1414.4</v>
      </c>
      <c r="H5" s="21">
        <v>1456.8320000000001</v>
      </c>
    </row>
    <row r="6" spans="1:8">
      <c r="A6">
        <v>15021</v>
      </c>
      <c r="B6" t="s">
        <v>48</v>
      </c>
      <c r="C6" s="21">
        <v>894.4</v>
      </c>
      <c r="D6" s="21">
        <v>967.2</v>
      </c>
      <c r="E6" s="21">
        <v>1164.8</v>
      </c>
      <c r="F6" s="21">
        <v>1487.2</v>
      </c>
      <c r="G6" s="21">
        <v>1601.6</v>
      </c>
      <c r="H6" s="21">
        <v>1649.6479999999999</v>
      </c>
    </row>
    <row r="7" spans="1:8">
      <c r="A7">
        <v>15026</v>
      </c>
      <c r="B7" t="s">
        <v>49</v>
      </c>
      <c r="C7" s="21">
        <v>1040</v>
      </c>
      <c r="D7" s="21">
        <v>1112.8</v>
      </c>
      <c r="E7" s="21">
        <v>1352</v>
      </c>
      <c r="F7" s="21">
        <v>1716</v>
      </c>
      <c r="G7" s="21">
        <v>1851.2</v>
      </c>
      <c r="H7" s="21">
        <v>1574.664</v>
      </c>
    </row>
    <row r="8" spans="1:8">
      <c r="A8">
        <v>15033</v>
      </c>
      <c r="B8" t="s">
        <v>50</v>
      </c>
      <c r="C8" s="21">
        <v>863.2</v>
      </c>
      <c r="D8" s="21">
        <v>936</v>
      </c>
      <c r="E8" s="21">
        <v>1123.2</v>
      </c>
      <c r="F8" s="21">
        <v>1435.2</v>
      </c>
      <c r="G8" s="21">
        <v>1549.6</v>
      </c>
      <c r="H8" s="21">
        <v>1906.7360000000001</v>
      </c>
    </row>
    <row r="9" spans="1:8">
      <c r="A9">
        <v>15038</v>
      </c>
      <c r="B9" t="s">
        <v>51</v>
      </c>
      <c r="C9" s="21">
        <v>956.8</v>
      </c>
      <c r="D9" s="21">
        <v>1040</v>
      </c>
      <c r="E9" s="21">
        <v>1248</v>
      </c>
      <c r="F9" s="21">
        <v>1591.2</v>
      </c>
      <c r="G9" s="21">
        <v>1716</v>
      </c>
      <c r="H9" s="21">
        <v>1596.088</v>
      </c>
    </row>
    <row r="10" spans="1:8">
      <c r="A10">
        <v>15053</v>
      </c>
      <c r="B10" t="s">
        <v>52</v>
      </c>
      <c r="C10" s="21">
        <v>832</v>
      </c>
      <c r="D10" s="21">
        <v>894.4</v>
      </c>
      <c r="E10" s="21">
        <v>1081.5999999999999</v>
      </c>
      <c r="F10" s="21">
        <v>1383.2</v>
      </c>
      <c r="G10" s="21">
        <v>1487.2</v>
      </c>
      <c r="H10" s="21">
        <v>1767.48</v>
      </c>
    </row>
    <row r="11" spans="1:8">
      <c r="A11">
        <v>15054</v>
      </c>
      <c r="B11" t="s">
        <v>53</v>
      </c>
      <c r="C11" s="21">
        <v>894.4</v>
      </c>
      <c r="D11" s="21">
        <v>967.2</v>
      </c>
      <c r="E11" s="21">
        <v>1164.8</v>
      </c>
      <c r="F11" s="21">
        <v>1487.2</v>
      </c>
      <c r="G11" s="21">
        <v>1601.6</v>
      </c>
      <c r="H11" s="21">
        <v>1531.816</v>
      </c>
    </row>
    <row r="12" spans="1:8">
      <c r="A12">
        <v>15055</v>
      </c>
      <c r="B12" t="s">
        <v>54</v>
      </c>
      <c r="C12" s="21">
        <v>1123.2</v>
      </c>
      <c r="D12" s="21">
        <v>1216.8</v>
      </c>
      <c r="E12" s="21">
        <v>1466.4</v>
      </c>
      <c r="F12" s="21">
        <v>1872</v>
      </c>
      <c r="G12" s="21">
        <v>2017.6</v>
      </c>
      <c r="H12" s="21">
        <v>1649.6479999999999</v>
      </c>
    </row>
    <row r="13" spans="1:8">
      <c r="A13">
        <v>15057</v>
      </c>
      <c r="B13" t="s">
        <v>55</v>
      </c>
      <c r="C13" s="21">
        <v>998.4</v>
      </c>
      <c r="D13" s="21">
        <v>1071.2</v>
      </c>
      <c r="E13" s="21">
        <v>1289.5999999999999</v>
      </c>
      <c r="F13" s="21">
        <v>1653.6</v>
      </c>
      <c r="G13" s="21">
        <v>1778.4</v>
      </c>
      <c r="H13" s="21">
        <v>2078.1280000000002</v>
      </c>
    </row>
    <row r="14" spans="1:8">
      <c r="A14">
        <v>15060</v>
      </c>
      <c r="B14" t="s">
        <v>56</v>
      </c>
      <c r="C14" s="21">
        <v>780</v>
      </c>
      <c r="D14" s="21">
        <v>842.4</v>
      </c>
      <c r="E14" s="21">
        <v>1008.8</v>
      </c>
      <c r="F14" s="21">
        <v>1289.5999999999999</v>
      </c>
      <c r="G14" s="21">
        <v>1393.6</v>
      </c>
      <c r="H14" s="21">
        <v>1831.752</v>
      </c>
    </row>
    <row r="15" spans="1:8">
      <c r="A15">
        <v>15063</v>
      </c>
      <c r="B15" t="s">
        <v>57</v>
      </c>
      <c r="C15" s="21">
        <v>863.2</v>
      </c>
      <c r="D15" s="21">
        <v>936</v>
      </c>
      <c r="E15" s="21">
        <v>1123.2</v>
      </c>
      <c r="F15" s="21">
        <v>1435.2</v>
      </c>
      <c r="G15" s="21">
        <v>1549.6</v>
      </c>
      <c r="H15" s="21">
        <v>1435.4079999999999</v>
      </c>
    </row>
    <row r="16" spans="1:8">
      <c r="A16">
        <v>15067</v>
      </c>
      <c r="B16" t="s">
        <v>58</v>
      </c>
      <c r="C16" s="21">
        <v>780</v>
      </c>
      <c r="D16" s="21">
        <v>842.4</v>
      </c>
      <c r="E16" s="21">
        <v>1008.8</v>
      </c>
      <c r="F16" s="21">
        <v>1289.5999999999999</v>
      </c>
      <c r="G16" s="21">
        <v>1393.6</v>
      </c>
      <c r="H16" s="21">
        <v>1596.088</v>
      </c>
    </row>
    <row r="17" spans="1:8">
      <c r="A17">
        <v>15241</v>
      </c>
      <c r="B17" t="s">
        <v>59</v>
      </c>
      <c r="C17" s="21">
        <v>1560</v>
      </c>
      <c r="D17" s="21">
        <v>1684.8</v>
      </c>
      <c r="E17" s="21">
        <v>2028</v>
      </c>
      <c r="F17" s="21">
        <v>2589.6</v>
      </c>
      <c r="G17" s="21">
        <v>2797.6</v>
      </c>
      <c r="H17" s="21">
        <v>1435.4079999999999</v>
      </c>
    </row>
    <row r="18" spans="1:8">
      <c r="A18">
        <v>15301</v>
      </c>
      <c r="B18" t="s">
        <v>60</v>
      </c>
      <c r="C18" s="21">
        <v>956.8</v>
      </c>
      <c r="D18" s="21">
        <v>1029.5999999999999</v>
      </c>
      <c r="E18" s="21">
        <v>1248</v>
      </c>
      <c r="F18" s="21">
        <v>1591.2</v>
      </c>
      <c r="G18" s="21">
        <v>1716</v>
      </c>
      <c r="H18" s="21">
        <v>1649.6479999999999</v>
      </c>
    </row>
    <row r="19" spans="1:8">
      <c r="A19">
        <v>15311</v>
      </c>
      <c r="B19" t="s">
        <v>61</v>
      </c>
      <c r="C19" s="21">
        <v>956.8</v>
      </c>
      <c r="D19" s="21">
        <v>1019.2</v>
      </c>
      <c r="E19" s="21">
        <v>1237.5999999999999</v>
      </c>
      <c r="F19" s="21">
        <v>1570.4</v>
      </c>
      <c r="G19" s="21">
        <v>1705.6</v>
      </c>
      <c r="H19" s="21">
        <v>2142.4</v>
      </c>
    </row>
    <row r="20" spans="1:8">
      <c r="A20">
        <v>15312</v>
      </c>
      <c r="B20" t="s">
        <v>62</v>
      </c>
      <c r="C20" s="21">
        <v>1092</v>
      </c>
      <c r="D20" s="21">
        <v>1175.2</v>
      </c>
      <c r="E20" s="21">
        <v>1414.4</v>
      </c>
      <c r="F20" s="21">
        <v>1809.6</v>
      </c>
      <c r="G20" s="21">
        <v>1944.8</v>
      </c>
      <c r="H20" s="21">
        <v>2881.5279999999998</v>
      </c>
    </row>
    <row r="21" spans="1:8">
      <c r="A21">
        <v>15313</v>
      </c>
      <c r="B21" t="s">
        <v>63</v>
      </c>
      <c r="C21" s="21">
        <v>967.2</v>
      </c>
      <c r="D21" s="21">
        <v>1040</v>
      </c>
      <c r="E21" s="21">
        <v>1258.4000000000001</v>
      </c>
      <c r="F21" s="21">
        <v>1612</v>
      </c>
      <c r="G21" s="21">
        <v>1736.8</v>
      </c>
      <c r="H21" s="21">
        <v>1767.48</v>
      </c>
    </row>
    <row r="22" spans="1:8">
      <c r="A22">
        <v>15314</v>
      </c>
      <c r="B22" t="s">
        <v>64</v>
      </c>
      <c r="C22" s="21">
        <v>821.6</v>
      </c>
      <c r="D22" s="21">
        <v>884</v>
      </c>
      <c r="E22" s="21">
        <v>1060.8</v>
      </c>
      <c r="F22" s="21">
        <v>1352</v>
      </c>
      <c r="G22" s="21">
        <v>1456</v>
      </c>
      <c r="H22" s="21">
        <v>1756.768</v>
      </c>
    </row>
    <row r="23" spans="1:8">
      <c r="A23">
        <v>15317</v>
      </c>
      <c r="B23" t="s">
        <v>65</v>
      </c>
      <c r="C23" s="21">
        <v>1164.8</v>
      </c>
      <c r="D23" s="21">
        <v>1258.4000000000001</v>
      </c>
      <c r="E23" s="21">
        <v>1518.4</v>
      </c>
      <c r="F23" s="21">
        <v>1944.8</v>
      </c>
      <c r="G23" s="21">
        <v>2090.4</v>
      </c>
      <c r="H23" s="21">
        <v>2003.144</v>
      </c>
    </row>
    <row r="24" spans="1:8">
      <c r="A24">
        <v>15321</v>
      </c>
      <c r="B24" t="s">
        <v>66</v>
      </c>
      <c r="C24" s="21">
        <v>1560</v>
      </c>
      <c r="D24" s="21">
        <v>1684.8</v>
      </c>
      <c r="E24" s="21">
        <v>2028</v>
      </c>
      <c r="F24" s="21">
        <v>2589.6</v>
      </c>
      <c r="G24" s="21">
        <v>2797.6</v>
      </c>
      <c r="H24" s="21">
        <v>1788.904</v>
      </c>
    </row>
    <row r="25" spans="1:8">
      <c r="A25">
        <v>15323</v>
      </c>
      <c r="B25" t="s">
        <v>67</v>
      </c>
      <c r="C25" s="21">
        <v>863.2</v>
      </c>
      <c r="D25" s="21">
        <v>936</v>
      </c>
      <c r="E25" s="21">
        <v>1123.2</v>
      </c>
      <c r="F25" s="21">
        <v>1435.2</v>
      </c>
      <c r="G25" s="21">
        <v>1549.6</v>
      </c>
      <c r="H25" s="21">
        <v>1499.68</v>
      </c>
    </row>
    <row r="26" spans="1:8">
      <c r="A26">
        <v>15324</v>
      </c>
      <c r="B26" t="s">
        <v>68</v>
      </c>
      <c r="C26" s="21">
        <v>998.4</v>
      </c>
      <c r="D26" s="21">
        <v>1081.5999999999999</v>
      </c>
      <c r="E26" s="21">
        <v>1300</v>
      </c>
      <c r="F26" s="21">
        <v>1664</v>
      </c>
      <c r="G26" s="21">
        <v>1788.8</v>
      </c>
      <c r="H26" s="21">
        <v>2153.1120000000001</v>
      </c>
    </row>
    <row r="27" spans="1:8">
      <c r="A27">
        <v>15329</v>
      </c>
      <c r="B27" t="s">
        <v>69</v>
      </c>
      <c r="C27" s="21">
        <v>915.2</v>
      </c>
      <c r="D27" s="21">
        <v>967.2</v>
      </c>
      <c r="E27" s="21">
        <v>1185.5999999999999</v>
      </c>
      <c r="F27" s="21">
        <v>1497.6</v>
      </c>
      <c r="G27" s="21">
        <v>1622.4</v>
      </c>
      <c r="H27" s="21">
        <v>2881.5279999999998</v>
      </c>
    </row>
    <row r="28" spans="1:8">
      <c r="A28">
        <v>15330</v>
      </c>
      <c r="B28" t="s">
        <v>70</v>
      </c>
      <c r="C28" s="21">
        <v>956.8</v>
      </c>
      <c r="D28" s="21">
        <v>1029.5999999999999</v>
      </c>
      <c r="E28" s="21">
        <v>1248</v>
      </c>
      <c r="F28" s="21">
        <v>1591.2</v>
      </c>
      <c r="G28" s="21">
        <v>1716</v>
      </c>
      <c r="H28" s="21">
        <v>1488.9680000000001</v>
      </c>
    </row>
    <row r="29" spans="1:8">
      <c r="A29">
        <v>15331</v>
      </c>
      <c r="B29" t="s">
        <v>71</v>
      </c>
      <c r="C29" s="21">
        <v>1008.8</v>
      </c>
      <c r="D29" s="21">
        <v>1081.5999999999999</v>
      </c>
      <c r="E29" s="21">
        <v>1310.4000000000001</v>
      </c>
      <c r="F29" s="21">
        <v>1674.4</v>
      </c>
      <c r="G29" s="21">
        <v>1809.6</v>
      </c>
      <c r="H29" s="21">
        <v>1596.088</v>
      </c>
    </row>
    <row r="30" spans="1:8">
      <c r="A30">
        <v>15332</v>
      </c>
      <c r="B30" t="s">
        <v>72</v>
      </c>
      <c r="C30" s="21">
        <v>936</v>
      </c>
      <c r="D30" s="21">
        <v>1008.8</v>
      </c>
      <c r="E30" s="21">
        <v>1216.8</v>
      </c>
      <c r="F30" s="21">
        <v>1560</v>
      </c>
      <c r="G30" s="21">
        <v>1674.4</v>
      </c>
      <c r="H30" s="21">
        <v>1842.4639999999999</v>
      </c>
    </row>
    <row r="31" spans="1:8">
      <c r="A31">
        <v>15333</v>
      </c>
      <c r="B31" t="s">
        <v>73</v>
      </c>
      <c r="C31" s="21">
        <v>873.6</v>
      </c>
      <c r="D31" s="21">
        <v>936</v>
      </c>
      <c r="E31" s="21">
        <v>1133.5999999999999</v>
      </c>
      <c r="F31" s="21">
        <v>1445.6</v>
      </c>
      <c r="G31" s="21">
        <v>1560</v>
      </c>
      <c r="H31" s="21">
        <v>1671.0719999999999</v>
      </c>
    </row>
    <row r="32" spans="1:8">
      <c r="A32">
        <v>15336</v>
      </c>
      <c r="B32" t="s">
        <v>74</v>
      </c>
      <c r="C32" s="21">
        <v>936</v>
      </c>
      <c r="D32" s="21">
        <v>1008.8</v>
      </c>
      <c r="E32" s="21">
        <v>1216.8</v>
      </c>
      <c r="F32" s="21">
        <v>1560</v>
      </c>
      <c r="G32" s="21">
        <v>1674.4</v>
      </c>
      <c r="H32" s="21">
        <v>1724.6320000000001</v>
      </c>
    </row>
    <row r="33" spans="1:8">
      <c r="A33">
        <v>15339</v>
      </c>
      <c r="B33" t="s">
        <v>75</v>
      </c>
      <c r="C33" s="21">
        <v>936</v>
      </c>
      <c r="D33" s="21">
        <v>1008.8</v>
      </c>
      <c r="E33" s="21">
        <v>1216.8</v>
      </c>
      <c r="F33" s="21">
        <v>1560</v>
      </c>
      <c r="G33" s="21">
        <v>1674.4</v>
      </c>
      <c r="H33" s="21">
        <v>1724.6320000000001</v>
      </c>
    </row>
    <row r="34" spans="1:8">
      <c r="A34">
        <v>15340</v>
      </c>
      <c r="B34" t="s">
        <v>76</v>
      </c>
      <c r="C34" s="21">
        <v>936</v>
      </c>
      <c r="D34" s="21">
        <v>1008.8</v>
      </c>
      <c r="E34" s="21">
        <v>1216.8</v>
      </c>
      <c r="F34" s="21">
        <v>1560</v>
      </c>
      <c r="G34" s="21">
        <v>1674.4</v>
      </c>
      <c r="H34" s="21">
        <v>1724.6320000000001</v>
      </c>
    </row>
    <row r="35" spans="1:8">
      <c r="A35">
        <v>15342</v>
      </c>
      <c r="B35" t="s">
        <v>77</v>
      </c>
      <c r="C35" s="21">
        <v>1050.4000000000001</v>
      </c>
      <c r="D35" s="21">
        <v>1133.5999999999999</v>
      </c>
      <c r="E35" s="21">
        <v>1362.4</v>
      </c>
      <c r="F35" s="21">
        <v>1736.8</v>
      </c>
      <c r="G35" s="21">
        <v>1872</v>
      </c>
      <c r="H35" s="21">
        <v>1928.16</v>
      </c>
    </row>
    <row r="36" spans="1:8">
      <c r="A36">
        <v>15345</v>
      </c>
      <c r="B36" t="s">
        <v>78</v>
      </c>
      <c r="C36" s="21">
        <v>1008.8</v>
      </c>
      <c r="D36" s="21">
        <v>1081.5999999999999</v>
      </c>
      <c r="E36" s="21">
        <v>1310.4000000000001</v>
      </c>
      <c r="F36" s="21">
        <v>1674.4</v>
      </c>
      <c r="G36" s="21">
        <v>1809.6</v>
      </c>
      <c r="H36" s="21">
        <v>1863.8879999999999</v>
      </c>
    </row>
    <row r="37" spans="1:8">
      <c r="A37">
        <v>15347</v>
      </c>
      <c r="B37" t="s">
        <v>79</v>
      </c>
      <c r="C37" s="21">
        <v>956.8</v>
      </c>
      <c r="D37" s="21">
        <v>1040</v>
      </c>
      <c r="E37" s="21">
        <v>1258.4000000000001</v>
      </c>
      <c r="F37" s="21">
        <v>1601.6</v>
      </c>
      <c r="G37" s="21">
        <v>1726.4</v>
      </c>
      <c r="H37" s="21">
        <v>1778.192</v>
      </c>
    </row>
    <row r="38" spans="1:8">
      <c r="A38">
        <v>15348</v>
      </c>
      <c r="B38" t="s">
        <v>80</v>
      </c>
      <c r="C38" s="21">
        <v>852.8</v>
      </c>
      <c r="D38" s="21">
        <v>904.8</v>
      </c>
      <c r="E38" s="21">
        <v>1112.8</v>
      </c>
      <c r="F38" s="21">
        <v>1404</v>
      </c>
      <c r="G38" s="21">
        <v>1518.4</v>
      </c>
      <c r="H38" s="21">
        <v>1563.952</v>
      </c>
    </row>
    <row r="39" spans="1:8">
      <c r="A39">
        <v>15350</v>
      </c>
      <c r="B39" t="s">
        <v>81</v>
      </c>
      <c r="C39" s="21">
        <v>1164.8</v>
      </c>
      <c r="D39" s="21">
        <v>1258.4000000000001</v>
      </c>
      <c r="E39" s="21">
        <v>1518.4</v>
      </c>
      <c r="F39" s="21">
        <v>1944.8</v>
      </c>
      <c r="G39" s="21">
        <v>2090.4</v>
      </c>
      <c r="H39" s="21">
        <v>2153.1120000000001</v>
      </c>
    </row>
    <row r="40" spans="1:8">
      <c r="A40">
        <v>15360</v>
      </c>
      <c r="B40" t="s">
        <v>82</v>
      </c>
      <c r="C40" s="21">
        <v>967.2</v>
      </c>
      <c r="D40" s="21">
        <v>1040</v>
      </c>
      <c r="E40" s="21">
        <v>1258.4000000000001</v>
      </c>
      <c r="F40" s="21">
        <v>1601.6</v>
      </c>
      <c r="G40" s="21">
        <v>1736.8</v>
      </c>
      <c r="H40" s="21">
        <v>1681.7840000000001</v>
      </c>
    </row>
    <row r="41" spans="1:8">
      <c r="A41">
        <v>15361</v>
      </c>
      <c r="B41" t="s">
        <v>83</v>
      </c>
      <c r="C41" s="21">
        <v>998.4</v>
      </c>
      <c r="D41" s="21">
        <v>1071.2</v>
      </c>
      <c r="E41" s="21">
        <v>1289.5999999999999</v>
      </c>
      <c r="F41" s="21">
        <v>1653.6</v>
      </c>
      <c r="G41" s="21">
        <v>1778.4</v>
      </c>
      <c r="H41" s="21">
        <v>1788.904</v>
      </c>
    </row>
    <row r="42" spans="1:8">
      <c r="A42">
        <v>15363</v>
      </c>
      <c r="B42" t="s">
        <v>84</v>
      </c>
      <c r="C42" s="21">
        <v>790.4</v>
      </c>
      <c r="D42" s="21">
        <v>852.8</v>
      </c>
      <c r="E42" s="21">
        <v>1029.5999999999999</v>
      </c>
      <c r="F42" s="21">
        <v>1320.8</v>
      </c>
      <c r="G42" s="21">
        <v>1414.4</v>
      </c>
      <c r="H42" s="21">
        <v>1831.752</v>
      </c>
    </row>
    <row r="43" spans="1:8">
      <c r="A43">
        <v>15365</v>
      </c>
      <c r="B43" t="s">
        <v>85</v>
      </c>
      <c r="C43" s="21">
        <v>956.8</v>
      </c>
      <c r="D43" s="21">
        <v>1029.5999999999999</v>
      </c>
      <c r="E43" s="21">
        <v>1237.5999999999999</v>
      </c>
      <c r="F43" s="21">
        <v>1591.2</v>
      </c>
      <c r="G43" s="21">
        <v>1705.6</v>
      </c>
      <c r="H43" s="21">
        <v>1456.8320000000001</v>
      </c>
    </row>
    <row r="44" spans="1:8">
      <c r="A44">
        <v>15366</v>
      </c>
      <c r="B44" t="s">
        <v>86</v>
      </c>
      <c r="C44" s="21">
        <v>852.8</v>
      </c>
      <c r="D44" s="21">
        <v>925.6</v>
      </c>
      <c r="E44" s="21">
        <v>1112.8</v>
      </c>
      <c r="F44" s="21">
        <v>1424.8</v>
      </c>
      <c r="G44" s="21">
        <v>1528.8</v>
      </c>
      <c r="H44" s="21">
        <v>1756.768</v>
      </c>
    </row>
    <row r="45" spans="1:8">
      <c r="A45">
        <v>15367</v>
      </c>
      <c r="B45" t="s">
        <v>87</v>
      </c>
      <c r="C45" s="21">
        <v>1060.8</v>
      </c>
      <c r="D45" s="21">
        <v>1144</v>
      </c>
      <c r="E45" s="21">
        <v>1383.2</v>
      </c>
      <c r="F45" s="21">
        <v>1768</v>
      </c>
      <c r="G45" s="21">
        <v>1903.2</v>
      </c>
      <c r="H45" s="21">
        <v>1574.664</v>
      </c>
    </row>
    <row r="46" spans="1:8">
      <c r="A46">
        <v>15368</v>
      </c>
      <c r="B46" t="s">
        <v>88</v>
      </c>
      <c r="C46" s="21">
        <v>863.2</v>
      </c>
      <c r="D46" s="21">
        <v>936</v>
      </c>
      <c r="E46" s="21">
        <v>1123.2</v>
      </c>
      <c r="F46" s="21">
        <v>1435.2</v>
      </c>
      <c r="G46" s="21">
        <v>1549.6</v>
      </c>
      <c r="H46" s="21">
        <v>1960.296</v>
      </c>
    </row>
    <row r="47" spans="1:8">
      <c r="A47">
        <v>15370</v>
      </c>
      <c r="B47" t="s">
        <v>89</v>
      </c>
      <c r="C47" s="21">
        <v>873.6</v>
      </c>
      <c r="D47" s="21">
        <v>884</v>
      </c>
      <c r="E47" s="21">
        <v>1154.4000000000001</v>
      </c>
      <c r="F47" s="21">
        <v>1383.2</v>
      </c>
      <c r="G47" s="21">
        <v>1528.8</v>
      </c>
      <c r="H47" s="21">
        <v>1596.088</v>
      </c>
    </row>
    <row r="48" spans="1:8">
      <c r="A48">
        <v>15376</v>
      </c>
      <c r="B48" t="s">
        <v>90</v>
      </c>
      <c r="C48" s="21">
        <v>946.4</v>
      </c>
      <c r="D48" s="21">
        <v>1019.2</v>
      </c>
      <c r="E48" s="21">
        <v>1227.2</v>
      </c>
      <c r="F48" s="21">
        <v>1570.4</v>
      </c>
      <c r="G48" s="21">
        <v>1695.2</v>
      </c>
      <c r="H48" s="21">
        <v>1574.664</v>
      </c>
    </row>
    <row r="49" spans="1:8">
      <c r="A49">
        <v>15377</v>
      </c>
      <c r="B49" t="s">
        <v>91</v>
      </c>
      <c r="C49" s="21">
        <v>1029.5999999999999</v>
      </c>
      <c r="D49" s="21">
        <v>1081.5999999999999</v>
      </c>
      <c r="E49" s="21">
        <v>1341.6</v>
      </c>
      <c r="F49" s="21">
        <v>1684.8</v>
      </c>
      <c r="G49" s="21">
        <v>1820</v>
      </c>
      <c r="H49" s="21">
        <v>1746.056</v>
      </c>
    </row>
    <row r="50" spans="1:8">
      <c r="A50">
        <v>15378</v>
      </c>
      <c r="B50" t="s">
        <v>92</v>
      </c>
      <c r="C50" s="21">
        <v>936</v>
      </c>
      <c r="D50" s="21">
        <v>1008.8</v>
      </c>
      <c r="E50" s="21">
        <v>1216.8</v>
      </c>
      <c r="F50" s="21">
        <v>1560</v>
      </c>
      <c r="G50" s="21">
        <v>1674.4</v>
      </c>
      <c r="H50" s="21">
        <v>1874.6</v>
      </c>
    </row>
    <row r="51" spans="1:8">
      <c r="A51">
        <v>15379</v>
      </c>
      <c r="B51" t="s">
        <v>93</v>
      </c>
      <c r="C51" s="21">
        <v>1092</v>
      </c>
      <c r="D51" s="21">
        <v>1175.2</v>
      </c>
      <c r="E51" s="21">
        <v>1414.4</v>
      </c>
      <c r="F51" s="21">
        <v>1809.6</v>
      </c>
      <c r="G51" s="21">
        <v>1944.8</v>
      </c>
      <c r="H51" s="21">
        <v>1724.6320000000001</v>
      </c>
    </row>
    <row r="52" spans="1:8">
      <c r="A52">
        <v>15412</v>
      </c>
      <c r="B52" t="s">
        <v>94</v>
      </c>
      <c r="C52" s="21">
        <v>863.2</v>
      </c>
      <c r="D52" s="21">
        <v>925.6</v>
      </c>
      <c r="E52" s="21">
        <v>1112.8</v>
      </c>
      <c r="F52" s="21">
        <v>1424.8</v>
      </c>
      <c r="G52" s="21">
        <v>1539.2</v>
      </c>
      <c r="H52" s="21">
        <v>2003.144</v>
      </c>
    </row>
    <row r="53" spans="1:8">
      <c r="A53">
        <v>15417</v>
      </c>
      <c r="B53" t="s">
        <v>95</v>
      </c>
      <c r="C53" s="21">
        <v>790.4</v>
      </c>
      <c r="D53" s="21">
        <v>842.4</v>
      </c>
      <c r="E53" s="21">
        <v>1019.2</v>
      </c>
      <c r="F53" s="21">
        <v>1300</v>
      </c>
      <c r="G53" s="21">
        <v>1404</v>
      </c>
      <c r="H53" s="21">
        <v>1585.376</v>
      </c>
    </row>
    <row r="54" spans="1:8">
      <c r="A54">
        <v>15419</v>
      </c>
      <c r="B54" t="s">
        <v>96</v>
      </c>
      <c r="C54" s="21">
        <v>842.4</v>
      </c>
      <c r="D54" s="21">
        <v>904.8</v>
      </c>
      <c r="E54" s="21">
        <v>1092</v>
      </c>
      <c r="F54" s="21">
        <v>1393.6</v>
      </c>
      <c r="G54" s="21">
        <v>1508</v>
      </c>
      <c r="H54" s="21">
        <v>1446.12</v>
      </c>
    </row>
    <row r="55" spans="1:8">
      <c r="A55">
        <v>15423</v>
      </c>
      <c r="B55" t="s">
        <v>97</v>
      </c>
      <c r="C55" s="21">
        <v>946.4</v>
      </c>
      <c r="D55" s="21">
        <v>1019.2</v>
      </c>
      <c r="E55" s="21">
        <v>1227.2</v>
      </c>
      <c r="F55" s="21">
        <v>1570.4</v>
      </c>
      <c r="G55" s="21">
        <v>1695.2</v>
      </c>
      <c r="H55" s="21">
        <v>1553.24</v>
      </c>
    </row>
    <row r="56" spans="1:8">
      <c r="A56">
        <v>15427</v>
      </c>
      <c r="B56" t="s">
        <v>98</v>
      </c>
      <c r="C56" s="21">
        <v>936</v>
      </c>
      <c r="D56" s="21">
        <v>1008.8</v>
      </c>
      <c r="E56" s="21">
        <v>1216.8</v>
      </c>
      <c r="F56" s="21">
        <v>1560</v>
      </c>
      <c r="G56" s="21">
        <v>1674.4</v>
      </c>
      <c r="H56" s="21">
        <v>1746.056</v>
      </c>
    </row>
    <row r="57" spans="1:8">
      <c r="A57">
        <v>15429</v>
      </c>
      <c r="B57" t="s">
        <v>99</v>
      </c>
      <c r="C57" s="21">
        <v>790.4</v>
      </c>
      <c r="D57" s="21">
        <v>842.4</v>
      </c>
      <c r="E57" s="21">
        <v>1019.2</v>
      </c>
      <c r="F57" s="21">
        <v>1300</v>
      </c>
      <c r="G57" s="21">
        <v>1404</v>
      </c>
      <c r="H57" s="21">
        <v>1724.6320000000001</v>
      </c>
    </row>
    <row r="58" spans="1:8">
      <c r="A58">
        <v>15432</v>
      </c>
      <c r="B58" t="s">
        <v>100</v>
      </c>
      <c r="C58" s="21">
        <v>946.4</v>
      </c>
      <c r="D58" s="21">
        <v>1019.2</v>
      </c>
      <c r="E58" s="21">
        <v>1227.2</v>
      </c>
      <c r="F58" s="21">
        <v>1570.4</v>
      </c>
      <c r="G58" s="21">
        <v>1695.2</v>
      </c>
      <c r="H58" s="21">
        <v>1446.12</v>
      </c>
    </row>
    <row r="59" spans="1:8">
      <c r="A59">
        <v>15434</v>
      </c>
      <c r="B59" t="s">
        <v>101</v>
      </c>
      <c r="C59" s="21">
        <v>894.4</v>
      </c>
      <c r="D59" s="21">
        <v>967.2</v>
      </c>
      <c r="E59" s="21">
        <v>1164.8</v>
      </c>
      <c r="F59" s="21">
        <v>1487.2</v>
      </c>
      <c r="G59" s="21">
        <v>1601.6</v>
      </c>
      <c r="H59" s="21">
        <v>1746.056</v>
      </c>
    </row>
    <row r="60" spans="1:8">
      <c r="A60">
        <v>15477</v>
      </c>
      <c r="B60" t="s">
        <v>102</v>
      </c>
      <c r="C60" s="21">
        <v>842.4</v>
      </c>
      <c r="D60" s="21">
        <v>904.8</v>
      </c>
      <c r="E60" s="21">
        <v>1092</v>
      </c>
      <c r="F60" s="21">
        <v>1393.6</v>
      </c>
      <c r="G60" s="21">
        <v>1508</v>
      </c>
      <c r="H60" s="21">
        <v>1649.6479999999999</v>
      </c>
    </row>
    <row r="61" spans="1:8">
      <c r="A61">
        <v>15483</v>
      </c>
      <c r="B61" t="s">
        <v>103</v>
      </c>
      <c r="C61" s="21">
        <v>780</v>
      </c>
      <c r="D61" s="21">
        <v>842.4</v>
      </c>
      <c r="E61" s="21">
        <v>1008.8</v>
      </c>
      <c r="F61" s="21">
        <v>1289.5999999999999</v>
      </c>
      <c r="G61" s="21">
        <v>1393.6</v>
      </c>
      <c r="H61" s="21">
        <v>1553.24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5"/>
  <sheetViews>
    <sheetView workbookViewId="0"/>
  </sheetViews>
  <sheetFormatPr defaultRowHeight="13.6"/>
  <cols>
    <col min="1" max="1" width="10" customWidth="1"/>
    <col min="2" max="2" width="20" customWidth="1"/>
    <col min="3" max="3" width="16" customWidth="1"/>
    <col min="4" max="9" width="11" customWidth="1"/>
  </cols>
  <sheetData>
    <row r="1" spans="1:9" ht="14.3">
      <c r="A1" s="1" t="s">
        <v>104</v>
      </c>
      <c r="B1" s="1" t="s">
        <v>105</v>
      </c>
      <c r="C1" s="1" t="s">
        <v>106</v>
      </c>
      <c r="D1" s="1">
        <v>0</v>
      </c>
      <c r="E1" s="1">
        <v>1</v>
      </c>
      <c r="F1" s="1">
        <v>2</v>
      </c>
      <c r="G1" s="1">
        <v>3</v>
      </c>
      <c r="H1" s="1">
        <v>4</v>
      </c>
      <c r="I1" s="1">
        <v>5</v>
      </c>
    </row>
    <row r="2" spans="1:9">
      <c r="A2" t="s">
        <v>8</v>
      </c>
      <c r="B2" t="s">
        <v>16</v>
      </c>
      <c r="C2" t="s">
        <v>107</v>
      </c>
      <c r="D2" s="21">
        <v>43</v>
      </c>
      <c r="E2" s="21">
        <v>50</v>
      </c>
      <c r="F2" s="21">
        <v>59</v>
      </c>
      <c r="G2" s="21">
        <v>67</v>
      </c>
      <c r="H2" s="21">
        <v>76</v>
      </c>
      <c r="I2" s="21">
        <v>85</v>
      </c>
    </row>
    <row r="3" spans="1:9">
      <c r="A3" t="s">
        <v>8</v>
      </c>
      <c r="B3" t="s">
        <v>16</v>
      </c>
      <c r="C3" t="s">
        <v>108</v>
      </c>
      <c r="D3" s="21">
        <v>144</v>
      </c>
      <c r="E3" s="21">
        <v>172</v>
      </c>
      <c r="F3" s="21">
        <v>200</v>
      </c>
      <c r="G3" s="21">
        <v>222</v>
      </c>
      <c r="H3" s="21">
        <v>255</v>
      </c>
      <c r="I3" s="21">
        <v>283</v>
      </c>
    </row>
    <row r="4" spans="1:9">
      <c r="A4" t="s">
        <v>8</v>
      </c>
      <c r="B4" t="s">
        <v>16</v>
      </c>
      <c r="C4" t="s">
        <v>109</v>
      </c>
      <c r="D4" s="21">
        <v>65</v>
      </c>
      <c r="E4" s="21">
        <v>75</v>
      </c>
      <c r="F4" s="21">
        <v>87</v>
      </c>
      <c r="G4" s="21">
        <v>100</v>
      </c>
      <c r="H4" s="21">
        <v>112</v>
      </c>
      <c r="I4" s="21">
        <v>124</v>
      </c>
    </row>
    <row r="5" spans="1:9">
      <c r="A5" t="s">
        <v>8</v>
      </c>
      <c r="B5" t="s">
        <v>16</v>
      </c>
      <c r="C5" t="s">
        <v>17</v>
      </c>
      <c r="D5" s="21">
        <v>26</v>
      </c>
      <c r="E5" s="21">
        <v>31</v>
      </c>
      <c r="F5" s="21">
        <v>42</v>
      </c>
      <c r="G5" s="21">
        <v>53</v>
      </c>
      <c r="H5" s="21">
        <v>64</v>
      </c>
      <c r="I5" s="21">
        <v>74</v>
      </c>
    </row>
    <row r="6" spans="1:9">
      <c r="A6" t="s">
        <v>8</v>
      </c>
      <c r="B6" t="s">
        <v>20</v>
      </c>
      <c r="C6" t="s">
        <v>107</v>
      </c>
      <c r="D6" s="21">
        <v>5</v>
      </c>
      <c r="E6" s="21">
        <v>5</v>
      </c>
      <c r="F6" s="21">
        <v>9</v>
      </c>
      <c r="G6" s="21">
        <v>11</v>
      </c>
      <c r="H6" s="21">
        <v>14</v>
      </c>
      <c r="I6" s="21">
        <v>16</v>
      </c>
    </row>
    <row r="7" spans="1:9">
      <c r="A7" t="s">
        <v>8</v>
      </c>
      <c r="B7" t="s">
        <v>20</v>
      </c>
      <c r="C7" t="s">
        <v>108</v>
      </c>
      <c r="D7" s="21">
        <v>17</v>
      </c>
      <c r="E7" s="21">
        <v>17</v>
      </c>
      <c r="F7" s="21">
        <v>28</v>
      </c>
      <c r="G7" s="21">
        <v>39</v>
      </c>
      <c r="H7" s="21">
        <v>50</v>
      </c>
      <c r="I7" s="21">
        <v>56</v>
      </c>
    </row>
    <row r="8" spans="1:9">
      <c r="A8" t="s">
        <v>8</v>
      </c>
      <c r="B8" t="s">
        <v>20</v>
      </c>
      <c r="C8" t="s">
        <v>17</v>
      </c>
      <c r="D8" s="21">
        <v>7</v>
      </c>
      <c r="E8" s="21">
        <v>8</v>
      </c>
      <c r="F8" s="21">
        <v>11</v>
      </c>
      <c r="G8" s="21">
        <v>14</v>
      </c>
      <c r="H8" s="21">
        <v>18</v>
      </c>
      <c r="I8" s="21">
        <v>21</v>
      </c>
    </row>
    <row r="9" spans="1:9">
      <c r="A9" t="s">
        <v>8</v>
      </c>
      <c r="B9" t="s">
        <v>22</v>
      </c>
      <c r="C9" t="s">
        <v>23</v>
      </c>
      <c r="D9" s="21">
        <v>24</v>
      </c>
      <c r="E9" s="21">
        <v>29</v>
      </c>
      <c r="F9" s="21">
        <v>40</v>
      </c>
      <c r="G9" s="21">
        <v>51</v>
      </c>
      <c r="H9" s="21">
        <v>62</v>
      </c>
      <c r="I9" s="21">
        <v>74</v>
      </c>
    </row>
    <row r="10" spans="1:9">
      <c r="A10" t="s">
        <v>8</v>
      </c>
      <c r="B10" t="s">
        <v>25</v>
      </c>
      <c r="C10" t="s">
        <v>107</v>
      </c>
      <c r="D10" s="21">
        <v>13</v>
      </c>
      <c r="E10" s="21">
        <v>14</v>
      </c>
      <c r="F10" s="21">
        <v>20</v>
      </c>
      <c r="G10" s="21">
        <v>27</v>
      </c>
      <c r="H10" s="21">
        <v>34</v>
      </c>
      <c r="I10" s="21">
        <v>40</v>
      </c>
    </row>
    <row r="11" spans="1:9">
      <c r="A11" t="s">
        <v>8</v>
      </c>
      <c r="B11" t="s">
        <v>25</v>
      </c>
      <c r="C11" t="s">
        <v>108</v>
      </c>
      <c r="D11" s="21">
        <v>44</v>
      </c>
      <c r="E11" s="21">
        <v>50</v>
      </c>
      <c r="F11" s="21">
        <v>67</v>
      </c>
      <c r="G11" s="21">
        <v>89</v>
      </c>
      <c r="H11" s="21">
        <v>117</v>
      </c>
      <c r="I11" s="21">
        <v>133</v>
      </c>
    </row>
    <row r="12" spans="1:9">
      <c r="A12" t="s">
        <v>8</v>
      </c>
      <c r="B12" t="s">
        <v>25</v>
      </c>
      <c r="C12" t="s">
        <v>109</v>
      </c>
      <c r="D12" s="21">
        <v>19</v>
      </c>
      <c r="E12" s="21">
        <v>22</v>
      </c>
      <c r="F12" s="21">
        <v>31</v>
      </c>
      <c r="G12" s="21">
        <v>40</v>
      </c>
      <c r="H12" s="21">
        <v>50</v>
      </c>
      <c r="I12" s="21">
        <v>59</v>
      </c>
    </row>
    <row r="13" spans="1:9">
      <c r="A13" t="s">
        <v>8</v>
      </c>
      <c r="B13" t="s">
        <v>25</v>
      </c>
      <c r="C13" t="s">
        <v>17</v>
      </c>
      <c r="D13" s="21">
        <v>17</v>
      </c>
      <c r="E13" s="21">
        <v>20</v>
      </c>
      <c r="F13" s="21">
        <v>25</v>
      </c>
      <c r="G13" s="21">
        <v>31</v>
      </c>
      <c r="H13" s="21">
        <v>36</v>
      </c>
      <c r="I13" s="21">
        <v>41</v>
      </c>
    </row>
    <row r="14" spans="1:9">
      <c r="A14" t="s">
        <v>8</v>
      </c>
      <c r="B14" t="s">
        <v>27</v>
      </c>
      <c r="C14" t="s">
        <v>23</v>
      </c>
      <c r="D14" s="21">
        <v>86</v>
      </c>
      <c r="E14" s="21">
        <v>89</v>
      </c>
      <c r="F14" s="21">
        <v>117</v>
      </c>
      <c r="G14" s="21">
        <v>146</v>
      </c>
      <c r="H14" s="21">
        <v>174</v>
      </c>
      <c r="I14" s="21">
        <v>202</v>
      </c>
    </row>
    <row r="15" spans="1:9">
      <c r="A15" t="s">
        <v>8</v>
      </c>
      <c r="B15" t="s">
        <v>28</v>
      </c>
      <c r="C15" t="s">
        <v>23</v>
      </c>
      <c r="D15" s="21">
        <v>50</v>
      </c>
      <c r="E15" s="21">
        <v>51</v>
      </c>
      <c r="F15" s="21">
        <v>60</v>
      </c>
      <c r="G15" s="21">
        <v>70</v>
      </c>
      <c r="H15" s="21">
        <v>81</v>
      </c>
      <c r="I15" s="21">
        <v>97</v>
      </c>
    </row>
    <row r="16" spans="1:9">
      <c r="A16" t="s">
        <v>8</v>
      </c>
      <c r="B16" t="s">
        <v>30</v>
      </c>
      <c r="C16" t="s">
        <v>23</v>
      </c>
      <c r="D16" s="21">
        <v>28</v>
      </c>
      <c r="E16" s="21">
        <v>28</v>
      </c>
      <c r="F16" s="21">
        <v>28</v>
      </c>
      <c r="G16" s="21">
        <v>28</v>
      </c>
      <c r="H16" s="21">
        <v>28</v>
      </c>
      <c r="I16" s="21">
        <v>28</v>
      </c>
    </row>
    <row r="17" spans="1:9">
      <c r="A17" t="s">
        <v>8</v>
      </c>
      <c r="B17" t="s">
        <v>33</v>
      </c>
      <c r="C17" t="s">
        <v>23</v>
      </c>
      <c r="D17" s="21">
        <v>11</v>
      </c>
      <c r="E17" s="21">
        <v>11</v>
      </c>
      <c r="F17" s="21">
        <v>11</v>
      </c>
      <c r="G17" s="21">
        <v>11</v>
      </c>
      <c r="H17" s="21">
        <v>11</v>
      </c>
      <c r="I17" s="21">
        <v>11</v>
      </c>
    </row>
    <row r="18" spans="1:9">
      <c r="A18" t="s">
        <v>8</v>
      </c>
      <c r="B18" t="s">
        <v>36</v>
      </c>
      <c r="C18" t="s">
        <v>23</v>
      </c>
      <c r="D18" s="21">
        <v>12</v>
      </c>
      <c r="E18" s="21">
        <v>12</v>
      </c>
      <c r="F18" s="21">
        <v>12</v>
      </c>
      <c r="G18" s="21">
        <v>12</v>
      </c>
      <c r="H18" s="21">
        <v>12</v>
      </c>
      <c r="I18" s="21">
        <v>12</v>
      </c>
    </row>
    <row r="19" spans="1:9">
      <c r="A19" t="s">
        <v>110</v>
      </c>
      <c r="B19" t="s">
        <v>16</v>
      </c>
      <c r="C19" t="s">
        <v>107</v>
      </c>
      <c r="D19" s="21">
        <v>61</v>
      </c>
      <c r="E19" s="21">
        <v>72</v>
      </c>
      <c r="F19" s="21">
        <v>85</v>
      </c>
      <c r="G19" s="21">
        <v>95</v>
      </c>
      <c r="H19" s="21">
        <v>108</v>
      </c>
      <c r="I19" s="21">
        <v>121</v>
      </c>
    </row>
    <row r="20" spans="1:9">
      <c r="A20" t="s">
        <v>110</v>
      </c>
      <c r="B20" t="s">
        <v>16</v>
      </c>
      <c r="C20" t="s">
        <v>108</v>
      </c>
      <c r="D20" s="21">
        <v>205</v>
      </c>
      <c r="E20" s="21">
        <v>244</v>
      </c>
      <c r="F20" s="21">
        <v>283</v>
      </c>
      <c r="G20" s="21">
        <v>322</v>
      </c>
      <c r="H20" s="21">
        <v>366</v>
      </c>
      <c r="I20" s="21">
        <v>405</v>
      </c>
    </row>
    <row r="21" spans="1:9">
      <c r="A21" t="s">
        <v>110</v>
      </c>
      <c r="B21" t="s">
        <v>16</v>
      </c>
      <c r="C21" t="s">
        <v>109</v>
      </c>
      <c r="D21" s="21">
        <v>90</v>
      </c>
      <c r="E21" s="21">
        <v>109</v>
      </c>
      <c r="F21" s="21">
        <v>124</v>
      </c>
      <c r="G21" s="21">
        <v>143</v>
      </c>
      <c r="H21" s="21">
        <v>159</v>
      </c>
      <c r="I21" s="21">
        <v>177</v>
      </c>
    </row>
    <row r="22" spans="1:9">
      <c r="A22" t="s">
        <v>110</v>
      </c>
      <c r="B22" t="s">
        <v>16</v>
      </c>
      <c r="C22" t="s">
        <v>17</v>
      </c>
      <c r="D22" s="21">
        <v>62</v>
      </c>
      <c r="E22" s="21">
        <v>72</v>
      </c>
      <c r="F22" s="21">
        <v>85</v>
      </c>
      <c r="G22" s="21">
        <v>97</v>
      </c>
      <c r="H22" s="21">
        <v>109</v>
      </c>
      <c r="I22" s="21">
        <v>121</v>
      </c>
    </row>
    <row r="23" spans="1:9">
      <c r="A23" t="s">
        <v>110</v>
      </c>
      <c r="B23" t="s">
        <v>20</v>
      </c>
      <c r="C23" t="s">
        <v>107</v>
      </c>
      <c r="D23" s="21">
        <v>5</v>
      </c>
      <c r="E23" s="21">
        <v>5</v>
      </c>
      <c r="F23" s="21">
        <v>9</v>
      </c>
      <c r="G23" s="21">
        <v>11</v>
      </c>
      <c r="H23" s="21">
        <v>14</v>
      </c>
      <c r="I23" s="21">
        <v>16</v>
      </c>
    </row>
    <row r="24" spans="1:9">
      <c r="A24" t="s">
        <v>110</v>
      </c>
      <c r="B24" t="s">
        <v>20</v>
      </c>
      <c r="C24" t="s">
        <v>108</v>
      </c>
      <c r="D24" s="21">
        <v>17</v>
      </c>
      <c r="E24" s="21">
        <v>17</v>
      </c>
      <c r="F24" s="21">
        <v>28</v>
      </c>
      <c r="G24" s="21">
        <v>39</v>
      </c>
      <c r="H24" s="21">
        <v>50</v>
      </c>
      <c r="I24" s="21">
        <v>56</v>
      </c>
    </row>
    <row r="25" spans="1:9">
      <c r="A25" t="s">
        <v>110</v>
      </c>
      <c r="B25" t="s">
        <v>20</v>
      </c>
      <c r="C25" t="s">
        <v>17</v>
      </c>
      <c r="D25" s="21">
        <v>7</v>
      </c>
      <c r="E25" s="21">
        <v>8</v>
      </c>
      <c r="F25" s="21">
        <v>11</v>
      </c>
      <c r="G25" s="21">
        <v>14</v>
      </c>
      <c r="H25" s="21">
        <v>18</v>
      </c>
      <c r="I25" s="21">
        <v>21</v>
      </c>
    </row>
    <row r="26" spans="1:9">
      <c r="A26" t="s">
        <v>110</v>
      </c>
      <c r="B26" t="s">
        <v>22</v>
      </c>
      <c r="C26" t="s">
        <v>23</v>
      </c>
      <c r="D26" s="21">
        <v>36</v>
      </c>
      <c r="E26" s="21">
        <v>42</v>
      </c>
      <c r="F26" s="21">
        <v>59</v>
      </c>
      <c r="G26" s="21">
        <v>75</v>
      </c>
      <c r="H26" s="21">
        <v>92</v>
      </c>
      <c r="I26" s="21">
        <v>108</v>
      </c>
    </row>
    <row r="27" spans="1:9">
      <c r="A27" t="s">
        <v>110</v>
      </c>
      <c r="B27" t="s">
        <v>25</v>
      </c>
      <c r="C27" t="s">
        <v>107</v>
      </c>
      <c r="D27" s="21">
        <v>14</v>
      </c>
      <c r="E27" s="21">
        <v>18</v>
      </c>
      <c r="F27" s="21">
        <v>25</v>
      </c>
      <c r="G27" s="21">
        <v>34</v>
      </c>
      <c r="H27" s="21">
        <v>41</v>
      </c>
      <c r="I27" s="21">
        <v>50</v>
      </c>
    </row>
    <row r="28" spans="1:9">
      <c r="A28" t="s">
        <v>110</v>
      </c>
      <c r="B28" t="s">
        <v>25</v>
      </c>
      <c r="C28" t="s">
        <v>108</v>
      </c>
      <c r="D28" s="21">
        <v>50</v>
      </c>
      <c r="E28" s="21">
        <v>61</v>
      </c>
      <c r="F28" s="21">
        <v>83</v>
      </c>
      <c r="G28" s="21">
        <v>117</v>
      </c>
      <c r="H28" s="21">
        <v>139</v>
      </c>
      <c r="I28" s="21">
        <v>172</v>
      </c>
    </row>
    <row r="29" spans="1:9">
      <c r="A29" t="s">
        <v>110</v>
      </c>
      <c r="B29" t="s">
        <v>25</v>
      </c>
      <c r="C29" t="s">
        <v>109</v>
      </c>
      <c r="D29" s="21">
        <v>22</v>
      </c>
      <c r="E29" s="21">
        <v>28</v>
      </c>
      <c r="F29" s="21">
        <v>37</v>
      </c>
      <c r="G29" s="21">
        <v>50</v>
      </c>
      <c r="H29" s="21">
        <v>62</v>
      </c>
      <c r="I29" s="21">
        <v>75</v>
      </c>
    </row>
    <row r="30" spans="1:9">
      <c r="A30" t="s">
        <v>110</v>
      </c>
      <c r="B30" t="s">
        <v>25</v>
      </c>
      <c r="C30" t="s">
        <v>17</v>
      </c>
      <c r="D30" s="21">
        <v>21</v>
      </c>
      <c r="E30" s="21">
        <v>25</v>
      </c>
      <c r="F30" s="21">
        <v>31</v>
      </c>
      <c r="G30" s="21">
        <v>38</v>
      </c>
      <c r="H30" s="21">
        <v>45</v>
      </c>
      <c r="I30" s="21">
        <v>52</v>
      </c>
    </row>
    <row r="31" spans="1:9">
      <c r="A31" t="s">
        <v>110</v>
      </c>
      <c r="B31" t="s">
        <v>27</v>
      </c>
      <c r="C31" t="s">
        <v>23</v>
      </c>
      <c r="D31" s="21">
        <v>86</v>
      </c>
      <c r="E31" s="21">
        <v>89</v>
      </c>
      <c r="F31" s="21">
        <v>117</v>
      </c>
      <c r="G31" s="21">
        <v>146</v>
      </c>
      <c r="H31" s="21">
        <v>174</v>
      </c>
      <c r="I31" s="21">
        <v>202</v>
      </c>
    </row>
    <row r="32" spans="1:9">
      <c r="A32" t="s">
        <v>110</v>
      </c>
      <c r="B32" t="s">
        <v>28</v>
      </c>
      <c r="C32" t="s">
        <v>23</v>
      </c>
      <c r="D32" s="21">
        <v>50</v>
      </c>
      <c r="E32" s="21">
        <v>51</v>
      </c>
      <c r="F32" s="21">
        <v>60</v>
      </c>
      <c r="G32" s="21">
        <v>70</v>
      </c>
      <c r="H32" s="21">
        <v>81</v>
      </c>
      <c r="I32" s="21">
        <v>97</v>
      </c>
    </row>
    <row r="33" spans="1:9">
      <c r="A33" t="s">
        <v>110</v>
      </c>
      <c r="B33" t="s">
        <v>30</v>
      </c>
      <c r="C33" t="s">
        <v>23</v>
      </c>
      <c r="D33" s="21">
        <v>28</v>
      </c>
      <c r="E33" s="21">
        <v>28</v>
      </c>
      <c r="F33" s="21">
        <v>28</v>
      </c>
      <c r="G33" s="21">
        <v>28</v>
      </c>
      <c r="H33" s="21">
        <v>28</v>
      </c>
      <c r="I33" s="21">
        <v>28</v>
      </c>
    </row>
    <row r="34" spans="1:9">
      <c r="A34" t="s">
        <v>110</v>
      </c>
      <c r="B34" t="s">
        <v>33</v>
      </c>
      <c r="C34" t="s">
        <v>23</v>
      </c>
      <c r="D34" s="21">
        <v>11</v>
      </c>
      <c r="E34" s="21">
        <v>11</v>
      </c>
      <c r="F34" s="21">
        <v>11</v>
      </c>
      <c r="G34" s="21">
        <v>11</v>
      </c>
      <c r="H34" s="21">
        <v>11</v>
      </c>
      <c r="I34" s="21">
        <v>11</v>
      </c>
    </row>
    <row r="35" spans="1:9">
      <c r="A35" t="s">
        <v>110</v>
      </c>
      <c r="B35" t="s">
        <v>36</v>
      </c>
      <c r="C35" t="s">
        <v>23</v>
      </c>
      <c r="D35" s="21">
        <v>12</v>
      </c>
      <c r="E35" s="21">
        <v>12</v>
      </c>
      <c r="F35" s="21">
        <v>12</v>
      </c>
      <c r="G35" s="21">
        <v>12</v>
      </c>
      <c r="H35" s="21">
        <v>12</v>
      </c>
      <c r="I35" s="21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8"/>
  <sheetViews>
    <sheetView workbookViewId="0"/>
  </sheetViews>
  <sheetFormatPr defaultRowHeight="13.6"/>
  <cols>
    <col min="1" max="1" width="14" customWidth="1"/>
    <col min="2" max="2" width="75" customWidth="1"/>
  </cols>
  <sheetData>
    <row r="1" spans="1:2" ht="42.8">
      <c r="A1" s="22" t="s">
        <v>111</v>
      </c>
      <c r="B1" s="22"/>
    </row>
    <row r="2" spans="1:2">
      <c r="A2" s="23" t="s">
        <v>112</v>
      </c>
      <c r="B2" s="23" t="s">
        <v>113</v>
      </c>
    </row>
    <row r="3" spans="1:2">
      <c r="A3" s="23" t="s">
        <v>114</v>
      </c>
      <c r="B3" s="23" t="s">
        <v>115</v>
      </c>
    </row>
    <row r="4" spans="1:2">
      <c r="A4" s="23" t="s">
        <v>116</v>
      </c>
      <c r="B4" s="23" t="s">
        <v>117</v>
      </c>
    </row>
    <row r="5" spans="1:2">
      <c r="A5" s="23" t="s">
        <v>118</v>
      </c>
      <c r="B5" s="23" t="s">
        <v>119</v>
      </c>
    </row>
    <row r="6" spans="1:2">
      <c r="A6" s="23" t="s">
        <v>120</v>
      </c>
      <c r="B6" s="23" t="s">
        <v>121</v>
      </c>
    </row>
    <row r="7" spans="1:2">
      <c r="A7" s="23" t="s">
        <v>122</v>
      </c>
      <c r="B7" s="23" t="s">
        <v>123</v>
      </c>
    </row>
    <row r="8" spans="1:2">
      <c r="A8" s="23" t="s">
        <v>124</v>
      </c>
      <c r="B8" s="23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HCV Calculator</vt:lpstr>
      <vt:lpstr>Payment Standards</vt:lpstr>
      <vt:lpstr>Utility Allowances</vt:lpstr>
      <vt:lpstr>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Hampe</dc:creator>
  <cp:lastModifiedBy>Mark Hampe</cp:lastModifiedBy>
  <dcterms:created xsi:type="dcterms:W3CDTF">2026-08-06T14:28:57Z</dcterms:created>
  <dcterms:modified xsi:type="dcterms:W3CDTF">2026-08-06T14:30:35Z</dcterms:modified>
</cp:coreProperties>
</file>